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Departamental\Ayuntamiento\ADMIN OAC\PORTAL DE TRANSPARENCIA\DOC PARA PUBLICAR\INTERVENCIÓN\"/>
    </mc:Choice>
  </mc:AlternateContent>
  <bookViews>
    <workbookView xWindow="0" yWindow="0" windowWidth="7476" windowHeight="4836" activeTab="2"/>
  </bookViews>
  <sheets>
    <sheet name="AÑO 2023" sheetId="1" r:id="rId1"/>
    <sheet name="AÑO 2022" sheetId="2" r:id="rId2"/>
    <sheet name="AÑO 2021" sheetId="3" r:id="rId3"/>
    <sheet name="AÑO 2020" sheetId="4" r:id="rId4"/>
    <sheet name="AÑO 2019" sheetId="5" r:id="rId5"/>
  </sheets>
  <definedNames>
    <definedName name="_xlnm._FilterDatabase" localSheetId="1" hidden="1">'AÑO 2022'!$A$1:$C$23</definedName>
    <definedName name="_xlnm._FilterDatabase" localSheetId="0" hidden="1">'AÑO 2023'!$A$1:$C$27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<sst xmlns="http://schemas.openxmlformats.org/spreadsheetml/2006/main" count="144" uniqueCount="95">
  <si>
    <t>NIF del declarado o del arrendatario</t>
  </si>
  <si>
    <t>Apellidos y nombre o razón social del declarado o del arrendatario</t>
  </si>
  <si>
    <t>Importe anual de las operaciones</t>
  </si>
  <si>
    <t>B31397847</t>
  </si>
  <si>
    <t>A28541639</t>
  </si>
  <si>
    <t>B31452634</t>
  </si>
  <si>
    <t>A83052407</t>
  </si>
  <si>
    <t>B31575590</t>
  </si>
  <si>
    <t>B31738800</t>
  </si>
  <si>
    <t>A48113583</t>
  </si>
  <si>
    <t>A81948077</t>
  </si>
  <si>
    <t>B31972771</t>
  </si>
  <si>
    <t>B31717895</t>
  </si>
  <si>
    <t>B31972565</t>
  </si>
  <si>
    <t>A95554630</t>
  </si>
  <si>
    <t>A28141935</t>
  </si>
  <si>
    <t>A58333261</t>
  </si>
  <si>
    <t>B71103618</t>
  </si>
  <si>
    <t>A15208408</t>
  </si>
  <si>
    <t>B31946866</t>
  </si>
  <si>
    <t>44618741Y</t>
  </si>
  <si>
    <t>B31455983</t>
  </si>
  <si>
    <t>G71353502</t>
  </si>
  <si>
    <t>A96933510</t>
  </si>
  <si>
    <t>B01806892</t>
  </si>
  <si>
    <t>B71407357</t>
  </si>
  <si>
    <t>B71380331</t>
  </si>
  <si>
    <t>B31090822</t>
  </si>
  <si>
    <t>B85760692</t>
  </si>
  <si>
    <t>B31719743</t>
  </si>
  <si>
    <t>B67447524</t>
  </si>
  <si>
    <t>A31152150</t>
  </si>
  <si>
    <t>BIDERKA KONSULTING SL</t>
  </si>
  <si>
    <t>B31538002</t>
  </si>
  <si>
    <t>TELMAN TALLERES ELECTRICOS Y MANTENIMIEN</t>
  </si>
  <si>
    <t>LACUNZA HERMANOS SL</t>
  </si>
  <si>
    <t>ASOCIACION ANTSOAIN LANDATUZ</t>
  </si>
  <si>
    <t>AQUAPOOL CHEMICAL SL</t>
  </si>
  <si>
    <t>MADERPLAY SL</t>
  </si>
  <si>
    <t>OBRAS Y SERVICIOS ALTAGRA S.L.</t>
  </si>
  <si>
    <t>CONSTRUCCIONES VALERIANO SANTESTEBAN SL</t>
  </si>
  <si>
    <t>ASOCIACION NAVARRA INFORMATICA MUNICIPAL</t>
  </si>
  <si>
    <t>A31180086</t>
  </si>
  <si>
    <t>INGEMAN SA</t>
  </si>
  <si>
    <t>GESERLOCAL SL</t>
  </si>
  <si>
    <t>FCC MEDIO AMBIENTE SA</t>
  </si>
  <si>
    <t>DISTRIVISUAL SL</t>
  </si>
  <si>
    <t>B31073083</t>
  </si>
  <si>
    <t>CARROCERIAS YOLDI SL</t>
  </si>
  <si>
    <t>SOCIEDAD ESTATAL CORREOS Y TELEGRAFOS SA</t>
  </si>
  <si>
    <t>ENDESA ENERGIA SA UNIPERSONAL</t>
  </si>
  <si>
    <t>BAUS EDUCACION MUSICAL SL</t>
  </si>
  <si>
    <t>STANDS NAVARRA SL</t>
  </si>
  <si>
    <t>TOBES URRA LIMPIEZAS Y DISTRIBUCION SL</t>
  </si>
  <si>
    <t>IBERDROLA COMERCIALIZACION DE ULTIMO REC</t>
  </si>
  <si>
    <t>MAPFRE ESPAÑA, COMPAÑIA DE SEGUROS Y REA</t>
  </si>
  <si>
    <t>VIDA CAIXA SAU DE SEGUROS Y REASEGUROS</t>
  </si>
  <si>
    <t>A08431090 GAS NATURAL SERVICIOS SDG SA</t>
  </si>
  <si>
    <t>A28141935 MAPFRE ESPAÑA, COMPAÑIA DE SEGUROS Y REASEGUROS SA</t>
  </si>
  <si>
    <t>A28541639 FCC MEDIO AMBIENTE SA</t>
  </si>
  <si>
    <t>A31152150 ASOCIACION NAVARRA INFORMATICA MUNICIPAL SA</t>
  </si>
  <si>
    <t>A31155450 MONTAJES ELECTRICOS PAMPLONA SA</t>
  </si>
  <si>
    <t>A33543547 HIDROCANTABRICO ENERGIA SAU</t>
  </si>
  <si>
    <t>A83052407 SOCIEDAD ESTATAL CORREOS Y TELEGRAFOS SA</t>
  </si>
  <si>
    <t>A95000295 EDP COMERCIALIZADORA SA</t>
  </si>
  <si>
    <t>A95554630 IBERDROLA COMERCIALIZACION DE ULTIMO RECURSO SA</t>
  </si>
  <si>
    <t>B01045806 HIDROCONTROL ACONDICIONAMIENTO DE AGUAS SL</t>
  </si>
  <si>
    <t>B31397847 GESERLOCAL SL</t>
  </si>
  <si>
    <t>B31452634 DISTRIVISUAL SL</t>
  </si>
  <si>
    <t>B31455983 LACUNZA HERMANOS SL</t>
  </si>
  <si>
    <t>B31601156 MADER PLAY SL</t>
  </si>
  <si>
    <t>B31717895 STANDS NAVARRA SL</t>
  </si>
  <si>
    <t>B31877202 TAURO MOTOR CAR SL</t>
  </si>
  <si>
    <t>B31972771 BAUS EDUCACION MUSICAL SL</t>
  </si>
  <si>
    <t>B71250146 ONCLIMA TT DISTRIBUCION ACTIVA MULTISECTORIAL SL</t>
  </si>
  <si>
    <t>B71327985 IDAKIROLAK SL</t>
  </si>
  <si>
    <t>B95542858 TECMAN SVA SL</t>
  </si>
  <si>
    <t>G71353502 ASOCIACION ANTSOAIN LANDATUZ</t>
  </si>
  <si>
    <t>A58333261 VIDA CAIXA SAU DE SEGUROS Y REASEGUROS</t>
  </si>
  <si>
    <t>A74472911 EDP CLIENTES SAU</t>
  </si>
  <si>
    <t>B31972565 TOBES URRA LIMPIEZAS Y DISTRIBUCION SL</t>
  </si>
  <si>
    <t>NIF  Apellidos y nombre o razón social del declarado o del arrendatario</t>
  </si>
  <si>
    <t>A15208408 VEOLIA SERVICIOS NORTE S.A.U.</t>
  </si>
  <si>
    <t>A31221369 ELKOR NAVARRA S.A.</t>
  </si>
  <si>
    <t>A65067332 COMERCIALIZADORA REGULADA GAS &amp; POWER SA</t>
  </si>
  <si>
    <t>A81948077 ENDESA ENERGIA SA UNIPERSONAL</t>
  </si>
  <si>
    <t>A85908036 FENIE ENERGIA SA</t>
  </si>
  <si>
    <t>B31175953 AISLATEC</t>
  </si>
  <si>
    <t>B31609175 SERNATEC SL</t>
  </si>
  <si>
    <t>B71035042 ACIMUTH SERVICIOS INTEGRALES DE CONSULTORIA ENERGETICA Y ENERGIAS RENOVABLES SL</t>
  </si>
  <si>
    <t>B71389605 ASTOBIZKAR S.L.</t>
  </si>
  <si>
    <t>B71407357 MADERPLAY SL</t>
  </si>
  <si>
    <t>B99406944 MULTIENERGIA VERDE SL</t>
  </si>
  <si>
    <t>E31574486 GOÑI LECUNA  MARIA DEL MAR Y LUQUIN PEREZ ADRIAN</t>
  </si>
  <si>
    <t>F71403075 HARRIEKIN SOCIEDAD MICROCOOPERATIVA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</si>
</sst>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_);\-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9499999999999993"/>
      <color indexed="8"/>
      <name val="Arial"/>
    </font>
    <font>
      <sz val="9.9499999999999993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0" fillId="0" borderId="0" xfId="0" applyNumberFormat="1" applyFill="1" applyBorder="1" applyAlignment="1" applyProtection="1"/>
    <xf numFmtId="0" fontId="0" fillId="0" borderId="0" xfId="0"/>
    <xf numFmtId="164" fontId="0" fillId="0" borderId="0" xfId="0" applyNumberFormat="1"/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horizontal="right" vertical="center"/>
    </xf>
    <xf numFmtId="0" fontId="1" fillId="0" borderId="0" xfId="0" applyFont="1"/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A28" sqref="A28:XFD28"/>
    </sheetView>
  </sheetViews>
  <sheetFormatPr baseColWidth="10" defaultRowHeight="14.4" x14ac:dyDescent="0.3"/>
  <cols>
    <col min="2" max="2" width="40.44140625" customWidth="1"/>
    <col min="3" max="3" width="30.6640625" bestFit="1" customWidth="1"/>
  </cols>
  <sheetData>
    <row r="1" spans="1:3" x14ac:dyDescent="0.3">
      <c r="A1" s="7" t="s">
        <v>0</v>
      </c>
      <c r="B1" s="7" t="s">
        <v>1</v>
      </c>
      <c r="C1" s="7" t="s">
        <v>2</v>
      </c>
    </row>
    <row r="2" spans="1:3" x14ac:dyDescent="0.3">
      <c r="A2" t="s">
        <v>3</v>
      </c>
      <c r="B2" t="str">
        <f>"GESERLOCAL SL"</f>
        <v>GESERLOCAL SL</v>
      </c>
      <c r="C2" s="1">
        <v>60664.18</v>
      </c>
    </row>
    <row r="3" spans="1:3" x14ac:dyDescent="0.3">
      <c r="A3" t="s">
        <v>4</v>
      </c>
      <c r="B3" t="str">
        <f>"FCC MEDIO AMBIENTE SA"</f>
        <v>FCC MEDIO AMBIENTE SA</v>
      </c>
      <c r="C3" s="1">
        <v>295378.58</v>
      </c>
    </row>
    <row r="4" spans="1:3" x14ac:dyDescent="0.3">
      <c r="A4" t="s">
        <v>5</v>
      </c>
      <c r="B4" t="str">
        <f>"DISTRIVISUAL SL"</f>
        <v>DISTRIVISUAL SL</v>
      </c>
      <c r="C4" s="1">
        <v>100666</v>
      </c>
    </row>
    <row r="5" spans="1:3" x14ac:dyDescent="0.3">
      <c r="A5" t="s">
        <v>7</v>
      </c>
      <c r="B5" t="str">
        <f>"HEDA COMUNICACION S.L."</f>
        <v>HEDA COMUNICACION S.L.</v>
      </c>
      <c r="C5" s="1">
        <v>24958.58</v>
      </c>
    </row>
    <row r="6" spans="1:3" x14ac:dyDescent="0.3">
      <c r="A6" t="s">
        <v>8</v>
      </c>
      <c r="B6" t="str">
        <f>"MONTAJES BACOR SL"</f>
        <v>MONTAJES BACOR SL</v>
      </c>
      <c r="C6" s="1">
        <v>88153.58</v>
      </c>
    </row>
    <row r="7" spans="1:3" x14ac:dyDescent="0.3">
      <c r="A7" t="s">
        <v>9</v>
      </c>
      <c r="B7" t="str">
        <f>"EDS INGENIERIA Y MONTAJES SA"</f>
        <v>EDS INGENIERIA Y MONTAJES SA</v>
      </c>
      <c r="C7" s="1">
        <v>92971.29</v>
      </c>
    </row>
    <row r="8" spans="1:3" x14ac:dyDescent="0.3">
      <c r="A8" t="s">
        <v>10</v>
      </c>
      <c r="B8" t="str">
        <f>"ENDESA ENERGIA SA UNIPERSONAL"</f>
        <v>ENDESA ENERGIA SA UNIPERSONAL</v>
      </c>
      <c r="C8" s="1">
        <v>532446.15</v>
      </c>
    </row>
    <row r="9" spans="1:3" x14ac:dyDescent="0.3">
      <c r="A9" t="s">
        <v>11</v>
      </c>
      <c r="B9" t="str">
        <f>"BAUS EDUCACION MUSICAL SL"</f>
        <v>BAUS EDUCACION MUSICAL SL</v>
      </c>
      <c r="C9" s="1">
        <v>234612</v>
      </c>
    </row>
    <row r="10" spans="1:3" x14ac:dyDescent="0.3">
      <c r="A10" t="s">
        <v>12</v>
      </c>
      <c r="B10" t="str">
        <f>"STANDS NAVARRA SL"</f>
        <v>STANDS NAVARRA SL</v>
      </c>
      <c r="C10" s="1">
        <v>26801.5</v>
      </c>
    </row>
    <row r="11" spans="1:3" x14ac:dyDescent="0.3">
      <c r="A11" t="s">
        <v>14</v>
      </c>
      <c r="B11" t="str">
        <f>"IBERDROLA COMERCIALIZACION DE ULTIMO REC"</f>
        <v>IBERDROLA COMERCIALIZACION DE ULTIMO REC</v>
      </c>
      <c r="C11" s="1">
        <v>53208.07</v>
      </c>
    </row>
    <row r="12" spans="1:3" x14ac:dyDescent="0.3">
      <c r="A12" t="s">
        <v>15</v>
      </c>
      <c r="B12" t="str">
        <f>"MAPFRE ESPAÑA, COMPAÑIA DE SEGUROS Y REA"</f>
        <v>MAPFRE ESPAÑA, COMPAÑIA DE SEGUROS Y REA</v>
      </c>
      <c r="C12" s="1">
        <v>56829.440000000002</v>
      </c>
    </row>
    <row r="13" spans="1:3" x14ac:dyDescent="0.3">
      <c r="A13" t="s">
        <v>16</v>
      </c>
      <c r="B13" t="str">
        <f>"VIDA CAIXA SAU DE SEGUROS Y REASEGUROS"</f>
        <v>VIDA CAIXA SAU DE SEGUROS Y REASEGUROS</v>
      </c>
      <c r="C13" s="1">
        <v>23723.06</v>
      </c>
    </row>
    <row r="14" spans="1:3" x14ac:dyDescent="0.3">
      <c r="A14" t="s">
        <v>17</v>
      </c>
      <c r="B14" t="str">
        <f>"SALTOKI SUMINISTROS ELECTRICOS SL"</f>
        <v>SALTOKI SUMINISTROS ELECTRICOS SL</v>
      </c>
      <c r="C14" s="1">
        <v>68053.259999999995</v>
      </c>
    </row>
    <row r="15" spans="1:3" x14ac:dyDescent="0.3">
      <c r="A15" t="s">
        <v>18</v>
      </c>
      <c r="B15" t="str">
        <f>"VEOLIA SERVICIOS NORTE S.A.U."</f>
        <v>VEOLIA SERVICIOS NORTE S.A.U.</v>
      </c>
      <c r="C15" s="1">
        <v>21529.759999999998</v>
      </c>
    </row>
    <row r="16" spans="1:3" x14ac:dyDescent="0.3">
      <c r="A16" t="s">
        <v>19</v>
      </c>
      <c r="B16" t="str">
        <f>"BIDERKA KONSULTING SL"</f>
        <v>BIDERKA KONSULTING SL</v>
      </c>
      <c r="C16" s="1">
        <v>25640.14</v>
      </c>
    </row>
    <row r="17" spans="1:3" x14ac:dyDescent="0.3">
      <c r="A17" t="s">
        <v>20</v>
      </c>
      <c r="B17" t="str">
        <f>"ZUBIALDE LEGARRETA XABIER"</f>
        <v>ZUBIALDE LEGARRETA XABIER</v>
      </c>
      <c r="C17" s="1">
        <v>20102.900000000001</v>
      </c>
    </row>
    <row r="18" spans="1:3" x14ac:dyDescent="0.3">
      <c r="A18" t="s">
        <v>22</v>
      </c>
      <c r="B18" t="str">
        <f>"ASOCIACION ANTSOAIN LANDATUZ"</f>
        <v>ASOCIACION ANTSOAIN LANDATUZ</v>
      </c>
      <c r="C18" s="1">
        <v>129800.65</v>
      </c>
    </row>
    <row r="19" spans="1:3" x14ac:dyDescent="0.3">
      <c r="A19" t="s">
        <v>23</v>
      </c>
      <c r="B19" t="str">
        <f>"SONEPAR IBERICA SPAIN SAU"</f>
        <v>SONEPAR IBERICA SPAIN SAU</v>
      </c>
      <c r="C19" s="1">
        <v>55757.16</v>
      </c>
    </row>
    <row r="20" spans="1:3" x14ac:dyDescent="0.3">
      <c r="A20" t="s">
        <v>24</v>
      </c>
      <c r="B20" t="str">
        <f>"AQUAPOOL CHEMICAL SL"</f>
        <v>AQUAPOOL CHEMICAL SL</v>
      </c>
      <c r="C20" s="1">
        <v>20341.810000000001</v>
      </c>
    </row>
    <row r="21" spans="1:3" x14ac:dyDescent="0.3">
      <c r="A21" t="s">
        <v>25</v>
      </c>
      <c r="B21" t="str">
        <f>"MADERPLAY SL"</f>
        <v>MADERPLAY SL</v>
      </c>
      <c r="C21" s="1">
        <v>23037.84</v>
      </c>
    </row>
    <row r="22" spans="1:3" x14ac:dyDescent="0.3">
      <c r="A22" t="s">
        <v>26</v>
      </c>
      <c r="B22" t="str">
        <f>"OBRAS Y SERVICIOS ALTAGRA S.L."</f>
        <v>OBRAS Y SERVICIOS ALTAGRA S.L.</v>
      </c>
      <c r="C22" s="1">
        <v>50619.95</v>
      </c>
    </row>
    <row r="23" spans="1:3" x14ac:dyDescent="0.3">
      <c r="A23" t="s">
        <v>27</v>
      </c>
      <c r="B23" t="str">
        <f>"CONSTRUCCIONES VALERIANO SANTESTEBAN SL"</f>
        <v>CONSTRUCCIONES VALERIANO SANTESTEBAN SL</v>
      </c>
      <c r="C23" s="1">
        <v>23952.41</v>
      </c>
    </row>
    <row r="24" spans="1:3" x14ac:dyDescent="0.3">
      <c r="A24" t="s">
        <v>28</v>
      </c>
      <c r="B24" t="str">
        <f>"ENERES TECNOLÓGICA S.L."</f>
        <v>ENERES TECNOLÓGICA S.L.</v>
      </c>
      <c r="C24" s="1">
        <v>60261.25</v>
      </c>
    </row>
    <row r="25" spans="1:3" x14ac:dyDescent="0.3">
      <c r="A25" t="s">
        <v>29</v>
      </c>
      <c r="B25" t="str">
        <f>"ARGIRUÑA SLL"</f>
        <v>ARGIRUÑA SLL</v>
      </c>
      <c r="C25" s="1">
        <v>47433.02</v>
      </c>
    </row>
    <row r="26" spans="1:3" x14ac:dyDescent="0.3">
      <c r="A26" t="s">
        <v>30</v>
      </c>
      <c r="B26" t="str">
        <f>"PRECOR FITNESS SLU"</f>
        <v>PRECOR FITNESS SLU</v>
      </c>
      <c r="C26" s="1">
        <v>24968.29</v>
      </c>
    </row>
    <row r="27" spans="1:3" x14ac:dyDescent="0.3">
      <c r="A27" t="s">
        <v>31</v>
      </c>
      <c r="B27" t="str">
        <f>"ASOCIACION NAVARRA INFORMATICA MUNICIPAL"</f>
        <v>ASOCIACION NAVARRA INFORMATICA MUNICIPAL</v>
      </c>
      <c r="C27" s="1">
        <v>89363.33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B7" sqref="B7"/>
    </sheetView>
  </sheetViews>
  <sheetFormatPr baseColWidth="10" defaultRowHeight="14.4" x14ac:dyDescent="0.3"/>
  <cols>
    <col min="2" max="2" width="32.44140625" customWidth="1"/>
    <col min="3" max="3" width="30.6640625" bestFit="1" customWidth="1"/>
  </cols>
  <sheetData>
    <row r="1" spans="1:3" x14ac:dyDescent="0.3">
      <c r="A1" s="7" t="s">
        <v>0</v>
      </c>
      <c r="B1" s="7" t="s">
        <v>1</v>
      </c>
      <c r="C1" s="7" t="s">
        <v>2</v>
      </c>
    </row>
    <row r="2" spans="1:3" x14ac:dyDescent="0.3">
      <c r="A2" s="3" t="s">
        <v>19</v>
      </c>
      <c r="B2" s="3" t="s">
        <v>32</v>
      </c>
      <c r="C2" s="4">
        <v>34555.18</v>
      </c>
    </row>
    <row r="3" spans="1:3" x14ac:dyDescent="0.3">
      <c r="A3" s="3" t="s">
        <v>33</v>
      </c>
      <c r="B3" s="3" t="s">
        <v>34</v>
      </c>
      <c r="C3" s="4">
        <v>51566.51</v>
      </c>
    </row>
    <row r="4" spans="1:3" x14ac:dyDescent="0.3">
      <c r="A4" s="3" t="s">
        <v>21</v>
      </c>
      <c r="B4" s="3" t="s">
        <v>35</v>
      </c>
      <c r="C4" s="4">
        <v>76241.490000000005</v>
      </c>
    </row>
    <row r="5" spans="1:3" x14ac:dyDescent="0.3">
      <c r="A5" s="3" t="s">
        <v>22</v>
      </c>
      <c r="B5" s="3" t="s">
        <v>36</v>
      </c>
      <c r="C5" s="4">
        <v>117275.07</v>
      </c>
    </row>
    <row r="6" spans="1:3" x14ac:dyDescent="0.3">
      <c r="A6" s="3" t="s">
        <v>24</v>
      </c>
      <c r="B6" s="3" t="s">
        <v>37</v>
      </c>
      <c r="C6" s="4">
        <v>22899.63</v>
      </c>
    </row>
    <row r="7" spans="1:3" x14ac:dyDescent="0.3">
      <c r="A7" s="3" t="s">
        <v>25</v>
      </c>
      <c r="B7" s="3" t="s">
        <v>38</v>
      </c>
      <c r="C7" s="4">
        <v>238211.19</v>
      </c>
    </row>
    <row r="8" spans="1:3" x14ac:dyDescent="0.3">
      <c r="A8" s="3" t="s">
        <v>26</v>
      </c>
      <c r="B8" s="3" t="s">
        <v>39</v>
      </c>
      <c r="C8" s="4">
        <v>201000.98</v>
      </c>
    </row>
    <row r="9" spans="1:3" x14ac:dyDescent="0.3">
      <c r="A9" s="3" t="s">
        <v>27</v>
      </c>
      <c r="B9" s="3" t="s">
        <v>40</v>
      </c>
      <c r="C9" s="4">
        <v>48297.5</v>
      </c>
    </row>
    <row r="10" spans="1:3" x14ac:dyDescent="0.3">
      <c r="A10" s="3" t="s">
        <v>31</v>
      </c>
      <c r="B10" s="3" t="s">
        <v>41</v>
      </c>
      <c r="C10" s="4">
        <v>90957.95</v>
      </c>
    </row>
    <row r="11" spans="1:3" x14ac:dyDescent="0.3">
      <c r="A11" s="3" t="s">
        <v>42</v>
      </c>
      <c r="B11" s="3" t="s">
        <v>43</v>
      </c>
      <c r="C11" s="4">
        <v>76681.289999999994</v>
      </c>
    </row>
    <row r="12" spans="1:3" x14ac:dyDescent="0.3">
      <c r="A12" s="3" t="s">
        <v>3</v>
      </c>
      <c r="B12" s="3" t="s">
        <v>44</v>
      </c>
      <c r="C12" s="4">
        <v>57020.14</v>
      </c>
    </row>
    <row r="13" spans="1:3" x14ac:dyDescent="0.3">
      <c r="A13" s="3" t="s">
        <v>4</v>
      </c>
      <c r="B13" s="3" t="s">
        <v>45</v>
      </c>
      <c r="C13" s="4">
        <v>294160.8</v>
      </c>
    </row>
    <row r="14" spans="1:3" x14ac:dyDescent="0.3">
      <c r="A14" s="3" t="s">
        <v>5</v>
      </c>
      <c r="B14" s="3" t="s">
        <v>46</v>
      </c>
      <c r="C14" s="4">
        <v>118499.96</v>
      </c>
    </row>
    <row r="15" spans="1:3" x14ac:dyDescent="0.3">
      <c r="A15" s="3" t="s">
        <v>47</v>
      </c>
      <c r="B15" s="3" t="s">
        <v>48</v>
      </c>
      <c r="C15" s="4">
        <v>57566.41</v>
      </c>
    </row>
    <row r="16" spans="1:3" x14ac:dyDescent="0.3">
      <c r="A16" s="3" t="s">
        <v>6</v>
      </c>
      <c r="B16" s="3" t="s">
        <v>49</v>
      </c>
      <c r="C16" s="4">
        <v>27510.65</v>
      </c>
    </row>
    <row r="17" spans="1:3" x14ac:dyDescent="0.3">
      <c r="A17" s="3" t="s">
        <v>10</v>
      </c>
      <c r="B17" s="3" t="s">
        <v>50</v>
      </c>
      <c r="C17" s="4">
        <v>878894.35</v>
      </c>
    </row>
    <row r="18" spans="1:3" x14ac:dyDescent="0.3">
      <c r="A18" s="3" t="s">
        <v>11</v>
      </c>
      <c r="B18" s="3" t="s">
        <v>51</v>
      </c>
      <c r="C18" s="4">
        <v>236980</v>
      </c>
    </row>
    <row r="19" spans="1:3" x14ac:dyDescent="0.3">
      <c r="A19" s="3" t="s">
        <v>12</v>
      </c>
      <c r="B19" s="3" t="s">
        <v>52</v>
      </c>
      <c r="C19" s="4">
        <v>21583.01</v>
      </c>
    </row>
    <row r="20" spans="1:3" x14ac:dyDescent="0.3">
      <c r="A20" s="3" t="s">
        <v>13</v>
      </c>
      <c r="B20" s="3" t="s">
        <v>53</v>
      </c>
      <c r="C20" s="4">
        <v>21548.82</v>
      </c>
    </row>
    <row r="21" spans="1:3" x14ac:dyDescent="0.3">
      <c r="A21" s="3" t="s">
        <v>14</v>
      </c>
      <c r="B21" s="3" t="s">
        <v>54</v>
      </c>
      <c r="C21" s="4">
        <v>108157.48</v>
      </c>
    </row>
    <row r="22" spans="1:3" x14ac:dyDescent="0.3">
      <c r="A22" s="3" t="s">
        <v>15</v>
      </c>
      <c r="B22" s="3" t="s">
        <v>55</v>
      </c>
      <c r="C22" s="4">
        <v>56666.12</v>
      </c>
    </row>
    <row r="23" spans="1:3" x14ac:dyDescent="0.3">
      <c r="A23" s="3" t="s">
        <v>16</v>
      </c>
      <c r="B23" s="3" t="s">
        <v>56</v>
      </c>
      <c r="C23" s="4">
        <v>27933.49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I13" sqref="I13"/>
    </sheetView>
  </sheetViews>
  <sheetFormatPr baseColWidth="10" defaultRowHeight="14.4" x14ac:dyDescent="0.3"/>
  <cols>
    <col min="4" max="4" width="19.88671875" customWidth="1"/>
  </cols>
  <sheetData>
    <row r="1" spans="1:5" s="3" customFormat="1" x14ac:dyDescent="0.3">
      <c r="A1" s="7" t="s">
        <v>0</v>
      </c>
      <c r="B1" s="7" t="s">
        <v>1</v>
      </c>
      <c r="C1" s="7" t="s">
        <v>2</v>
      </c>
    </row>
    <row r="2" spans="1:5" x14ac:dyDescent="0.3">
      <c r="A2" s="8" t="s">
        <v>57</v>
      </c>
      <c r="B2" s="2"/>
      <c r="C2" s="2"/>
      <c r="D2" s="2"/>
      <c r="E2" s="9">
        <v>93203.33</v>
      </c>
    </row>
    <row r="3" spans="1:5" x14ac:dyDescent="0.3">
      <c r="A3" s="8" t="s">
        <v>82</v>
      </c>
      <c r="B3" s="2"/>
      <c r="C3" s="2"/>
      <c r="D3" s="2"/>
      <c r="E3" s="9">
        <v>163073.1</v>
      </c>
    </row>
    <row r="4" spans="1:5" x14ac:dyDescent="0.3">
      <c r="A4" s="8" t="s">
        <v>58</v>
      </c>
      <c r="B4" s="2"/>
      <c r="C4" s="2"/>
      <c r="D4" s="2"/>
      <c r="E4" s="9">
        <v>55773.36</v>
      </c>
    </row>
    <row r="5" spans="1:5" x14ac:dyDescent="0.3">
      <c r="A5" s="8" t="s">
        <v>59</v>
      </c>
      <c r="B5" s="2"/>
      <c r="C5" s="2"/>
      <c r="D5" s="2"/>
      <c r="E5" s="9">
        <v>272545.91999999998</v>
      </c>
    </row>
    <row r="6" spans="1:5" x14ac:dyDescent="0.3">
      <c r="A6" s="8" t="s">
        <v>60</v>
      </c>
      <c r="B6" s="2"/>
      <c r="C6" s="2"/>
      <c r="D6" s="2"/>
      <c r="E6" s="9">
        <v>91713.64</v>
      </c>
    </row>
    <row r="7" spans="1:5" x14ac:dyDescent="0.3">
      <c r="A7" s="8" t="s">
        <v>83</v>
      </c>
      <c r="B7" s="2"/>
      <c r="C7" s="2"/>
      <c r="D7" s="2"/>
      <c r="E7" s="9">
        <v>38577.71</v>
      </c>
    </row>
    <row r="8" spans="1:5" x14ac:dyDescent="0.3">
      <c r="A8" s="8" t="s">
        <v>78</v>
      </c>
      <c r="B8" s="2"/>
      <c r="C8" s="2"/>
      <c r="D8" s="2"/>
      <c r="E8" s="9">
        <v>29762.92</v>
      </c>
    </row>
    <row r="9" spans="1:5" x14ac:dyDescent="0.3">
      <c r="A9" s="8" t="s">
        <v>84</v>
      </c>
      <c r="B9" s="2"/>
      <c r="C9" s="2"/>
      <c r="D9" s="2"/>
      <c r="E9" s="9">
        <v>23616.21</v>
      </c>
    </row>
    <row r="10" spans="1:5" x14ac:dyDescent="0.3">
      <c r="A10" s="8" t="s">
        <v>79</v>
      </c>
      <c r="B10" s="2"/>
      <c r="C10" s="2"/>
      <c r="D10" s="2"/>
      <c r="E10" s="9">
        <v>88057.41</v>
      </c>
    </row>
    <row r="11" spans="1:5" x14ac:dyDescent="0.3">
      <c r="A11" s="8" t="s">
        <v>85</v>
      </c>
      <c r="B11" s="2"/>
      <c r="C11" s="2"/>
      <c r="D11" s="2"/>
      <c r="E11" s="9">
        <v>207368.48</v>
      </c>
    </row>
    <row r="12" spans="1:5" x14ac:dyDescent="0.3">
      <c r="A12" s="8" t="s">
        <v>86</v>
      </c>
      <c r="B12" s="2"/>
      <c r="C12" s="2"/>
      <c r="D12" s="2"/>
      <c r="E12" s="9">
        <v>74223.97</v>
      </c>
    </row>
    <row r="13" spans="1:5" x14ac:dyDescent="0.3">
      <c r="A13" s="8" t="s">
        <v>65</v>
      </c>
      <c r="B13" s="2"/>
      <c r="C13" s="2"/>
      <c r="D13" s="2"/>
      <c r="E13" s="9">
        <v>59186.61</v>
      </c>
    </row>
    <row r="14" spans="1:5" x14ac:dyDescent="0.3">
      <c r="A14" s="8" t="s">
        <v>87</v>
      </c>
      <c r="B14" s="2"/>
      <c r="C14" s="2"/>
      <c r="D14" s="2"/>
      <c r="E14" s="9">
        <v>22238.65</v>
      </c>
    </row>
    <row r="15" spans="1:5" x14ac:dyDescent="0.3">
      <c r="A15" s="8" t="s">
        <v>67</v>
      </c>
      <c r="B15" s="2"/>
      <c r="C15" s="2"/>
      <c r="D15" s="2"/>
      <c r="E15" s="9">
        <v>57751.47</v>
      </c>
    </row>
    <row r="16" spans="1:5" x14ac:dyDescent="0.3">
      <c r="A16" s="8" t="s">
        <v>68</v>
      </c>
      <c r="B16" s="2"/>
      <c r="C16" s="2"/>
      <c r="D16" s="2"/>
      <c r="E16" s="9">
        <v>88875</v>
      </c>
    </row>
    <row r="17" spans="1:5" x14ac:dyDescent="0.3">
      <c r="A17" s="8" t="s">
        <v>88</v>
      </c>
      <c r="B17" s="2"/>
      <c r="C17" s="2"/>
      <c r="D17" s="2"/>
      <c r="E17" s="9">
        <v>22334.39</v>
      </c>
    </row>
    <row r="18" spans="1:5" x14ac:dyDescent="0.3">
      <c r="A18" s="8" t="s">
        <v>73</v>
      </c>
      <c r="B18" s="2"/>
      <c r="C18" s="2"/>
      <c r="D18" s="2"/>
      <c r="E18" s="9">
        <v>244296.66</v>
      </c>
    </row>
    <row r="19" spans="1:5" x14ac:dyDescent="0.3">
      <c r="A19" s="8" t="s">
        <v>89</v>
      </c>
      <c r="B19" s="2"/>
      <c r="C19" s="2"/>
      <c r="D19" s="2"/>
      <c r="E19" s="9">
        <v>29705.87</v>
      </c>
    </row>
    <row r="20" spans="1:5" x14ac:dyDescent="0.3">
      <c r="A20" s="8" t="s">
        <v>90</v>
      </c>
      <c r="B20" s="2"/>
      <c r="C20" s="2"/>
      <c r="D20" s="2"/>
      <c r="E20" s="9">
        <v>23441.87</v>
      </c>
    </row>
    <row r="21" spans="1:5" x14ac:dyDescent="0.3">
      <c r="A21" s="8" t="s">
        <v>91</v>
      </c>
      <c r="B21" s="2"/>
      <c r="C21" s="2"/>
      <c r="D21" s="2"/>
      <c r="E21" s="9">
        <v>40936.28</v>
      </c>
    </row>
    <row r="22" spans="1:5" x14ac:dyDescent="0.3">
      <c r="A22" s="8" t="s">
        <v>92</v>
      </c>
      <c r="B22" s="2"/>
      <c r="C22" s="2"/>
      <c r="D22" s="2"/>
      <c r="E22" s="9">
        <v>59511.22</v>
      </c>
    </row>
    <row r="23" spans="1:5" x14ac:dyDescent="0.3">
      <c r="A23" s="8" t="s">
        <v>93</v>
      </c>
      <c r="B23" s="2"/>
      <c r="C23" s="2"/>
      <c r="D23" s="2"/>
      <c r="E23" s="9">
        <v>23449.03</v>
      </c>
    </row>
    <row r="24" spans="1:5" x14ac:dyDescent="0.3">
      <c r="A24" s="8" t="s">
        <v>94</v>
      </c>
      <c r="B24" s="2"/>
      <c r="C24" s="2"/>
      <c r="D24" s="2"/>
      <c r="E24" s="9">
        <v>28850.21</v>
      </c>
    </row>
    <row r="25" spans="1:5" x14ac:dyDescent="0.3">
      <c r="A25" s="8" t="s">
        <v>77</v>
      </c>
      <c r="B25" s="2"/>
      <c r="C25" s="2"/>
      <c r="D25" s="2"/>
      <c r="E25" s="9">
        <v>127814.48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workbookViewId="0">
      <selection activeCell="A6" sqref="A6:XFD6"/>
    </sheetView>
  </sheetViews>
  <sheetFormatPr baseColWidth="10" defaultRowHeight="14.4" x14ac:dyDescent="0.3"/>
  <cols>
    <col min="1" max="1" width="71.33203125" bestFit="1" customWidth="1"/>
  </cols>
  <sheetData>
    <row r="2" spans="1:8" x14ac:dyDescent="0.3">
      <c r="A2" s="7" t="s">
        <v>81</v>
      </c>
      <c r="B2" s="7" t="s">
        <v>2</v>
      </c>
      <c r="C2" s="2"/>
      <c r="D2" s="2"/>
      <c r="E2" s="2"/>
      <c r="G2" s="3"/>
      <c r="H2" s="3"/>
    </row>
    <row r="3" spans="1:8" x14ac:dyDescent="0.3">
      <c r="A3" s="8" t="s">
        <v>57</v>
      </c>
      <c r="B3" s="9">
        <v>184260.55</v>
      </c>
    </row>
    <row r="4" spans="1:8" x14ac:dyDescent="0.3">
      <c r="A4" s="8" t="s">
        <v>58</v>
      </c>
      <c r="B4" s="9">
        <v>49258.95</v>
      </c>
    </row>
    <row r="5" spans="1:8" x14ac:dyDescent="0.3">
      <c r="A5" s="8" t="s">
        <v>59</v>
      </c>
      <c r="B5" s="9">
        <v>257361.8</v>
      </c>
    </row>
    <row r="6" spans="1:8" x14ac:dyDescent="0.3">
      <c r="A6" s="8" t="s">
        <v>60</v>
      </c>
      <c r="B6" s="9">
        <v>95234.89</v>
      </c>
    </row>
    <row r="7" spans="1:8" x14ac:dyDescent="0.3">
      <c r="A7" s="8" t="s">
        <v>78</v>
      </c>
      <c r="B7" s="9">
        <v>28052.03</v>
      </c>
    </row>
    <row r="8" spans="1:8" x14ac:dyDescent="0.3">
      <c r="A8" s="8" t="s">
        <v>79</v>
      </c>
      <c r="B8" s="9">
        <v>35106.9</v>
      </c>
    </row>
    <row r="9" spans="1:8" x14ac:dyDescent="0.3">
      <c r="A9" s="8" t="s">
        <v>63</v>
      </c>
      <c r="B9" s="9">
        <v>21373.35</v>
      </c>
    </row>
    <row r="10" spans="1:8" x14ac:dyDescent="0.3">
      <c r="A10" s="8" t="s">
        <v>64</v>
      </c>
      <c r="B10" s="9">
        <v>149887.07</v>
      </c>
    </row>
    <row r="11" spans="1:8" x14ac:dyDescent="0.3">
      <c r="A11" s="8" t="s">
        <v>65</v>
      </c>
      <c r="B11" s="9">
        <v>34688.6</v>
      </c>
    </row>
    <row r="12" spans="1:8" x14ac:dyDescent="0.3">
      <c r="A12" s="8" t="s">
        <v>67</v>
      </c>
      <c r="B12" s="9">
        <v>46051.59</v>
      </c>
    </row>
    <row r="13" spans="1:8" x14ac:dyDescent="0.3">
      <c r="A13" s="8" t="s">
        <v>68</v>
      </c>
      <c r="B13" s="9">
        <v>99141.84</v>
      </c>
    </row>
    <row r="14" spans="1:8" x14ac:dyDescent="0.3">
      <c r="A14" s="8" t="s">
        <v>80</v>
      </c>
      <c r="B14" s="9">
        <v>28196.73</v>
      </c>
    </row>
    <row r="15" spans="1:8" x14ac:dyDescent="0.3">
      <c r="A15" s="8" t="s">
        <v>73</v>
      </c>
      <c r="B15" s="9">
        <v>232345.51</v>
      </c>
    </row>
    <row r="16" spans="1:8" x14ac:dyDescent="0.3">
      <c r="A16" s="8" t="s">
        <v>76</v>
      </c>
      <c r="B16" s="9">
        <v>27303.67</v>
      </c>
    </row>
    <row r="17" spans="1:2" x14ac:dyDescent="0.3">
      <c r="A17" s="8" t="s">
        <v>77</v>
      </c>
      <c r="B17" s="9">
        <v>107436.96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A24" sqref="A24:XFD25"/>
    </sheetView>
  </sheetViews>
  <sheetFormatPr baseColWidth="10" defaultColWidth="11.44140625" defaultRowHeight="14.4" x14ac:dyDescent="0.3"/>
  <cols>
    <col min="1" max="16384" width="11.44140625" style="3"/>
  </cols>
  <sheetData>
    <row r="1" spans="1:10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x14ac:dyDescent="0.3">
      <c r="A2" s="7" t="s">
        <v>0</v>
      </c>
      <c r="B2" s="7" t="s">
        <v>1</v>
      </c>
      <c r="D2" s="2"/>
      <c r="E2" s="2"/>
      <c r="F2" s="2"/>
      <c r="G2" s="2"/>
      <c r="H2" s="2"/>
      <c r="I2" s="2"/>
      <c r="J2" s="7" t="s">
        <v>2</v>
      </c>
    </row>
    <row r="3" spans="1:10" x14ac:dyDescent="0.3">
      <c r="A3" s="5" t="s">
        <v>57</v>
      </c>
      <c r="B3" s="2"/>
      <c r="C3" s="2"/>
      <c r="D3" s="2"/>
      <c r="E3" s="2"/>
      <c r="F3" s="2"/>
      <c r="G3" s="2"/>
      <c r="H3" s="2"/>
      <c r="I3" s="2"/>
      <c r="J3" s="6">
        <v>229875.95</v>
      </c>
    </row>
    <row r="4" spans="1:10" x14ac:dyDescent="0.3">
      <c r="A4" s="5" t="s">
        <v>58</v>
      </c>
      <c r="B4" s="2"/>
      <c r="C4" s="2"/>
      <c r="D4" s="2"/>
      <c r="E4" s="2"/>
      <c r="F4" s="2"/>
      <c r="G4" s="2"/>
      <c r="H4" s="2"/>
      <c r="I4" s="2"/>
      <c r="J4" s="6">
        <v>46291.199999999997</v>
      </c>
    </row>
    <row r="5" spans="1:10" x14ac:dyDescent="0.3">
      <c r="A5" s="5" t="s">
        <v>59</v>
      </c>
      <c r="B5" s="2"/>
      <c r="C5" s="2"/>
      <c r="D5" s="2"/>
      <c r="E5" s="2"/>
      <c r="F5" s="2"/>
      <c r="G5" s="2"/>
      <c r="H5" s="2"/>
      <c r="I5" s="2"/>
      <c r="J5" s="6">
        <v>255413.04</v>
      </c>
    </row>
    <row r="6" spans="1:10" x14ac:dyDescent="0.3">
      <c r="A6" s="5" t="s">
        <v>60</v>
      </c>
      <c r="B6" s="2"/>
      <c r="C6" s="2"/>
      <c r="D6" s="2"/>
      <c r="E6" s="2"/>
      <c r="F6" s="2"/>
      <c r="G6" s="2"/>
      <c r="H6" s="2"/>
      <c r="I6" s="2"/>
      <c r="J6" s="6">
        <v>105699.54</v>
      </c>
    </row>
    <row r="7" spans="1:10" x14ac:dyDescent="0.3">
      <c r="A7" s="5" t="s">
        <v>61</v>
      </c>
      <c r="B7" s="2"/>
      <c r="C7" s="2"/>
      <c r="D7" s="2"/>
      <c r="E7" s="2"/>
      <c r="F7" s="2"/>
      <c r="G7" s="2"/>
      <c r="H7" s="2"/>
      <c r="I7" s="2"/>
      <c r="J7" s="6">
        <v>41465.910000000003</v>
      </c>
    </row>
    <row r="8" spans="1:10" x14ac:dyDescent="0.3">
      <c r="A8" s="5" t="s">
        <v>62</v>
      </c>
      <c r="B8" s="2"/>
      <c r="C8" s="2"/>
      <c r="D8" s="2"/>
      <c r="E8" s="2"/>
      <c r="F8" s="2"/>
      <c r="G8" s="2"/>
      <c r="H8" s="2"/>
      <c r="I8" s="2"/>
      <c r="J8" s="6">
        <v>70450.69</v>
      </c>
    </row>
    <row r="9" spans="1:10" x14ac:dyDescent="0.3">
      <c r="A9" s="5" t="s">
        <v>63</v>
      </c>
      <c r="B9" s="2"/>
      <c r="C9" s="2"/>
      <c r="D9" s="2"/>
      <c r="E9" s="2"/>
      <c r="F9" s="2"/>
      <c r="G9" s="2"/>
      <c r="H9" s="2"/>
      <c r="I9" s="2"/>
      <c r="J9" s="6">
        <v>22202.58</v>
      </c>
    </row>
    <row r="10" spans="1:10" x14ac:dyDescent="0.3">
      <c r="A10" s="5" t="s">
        <v>64</v>
      </c>
      <c r="B10" s="2"/>
      <c r="C10" s="2"/>
      <c r="D10" s="2"/>
      <c r="E10" s="2"/>
      <c r="F10" s="2"/>
      <c r="G10" s="2"/>
      <c r="H10" s="2"/>
      <c r="I10" s="2"/>
      <c r="J10" s="6">
        <v>179236.28</v>
      </c>
    </row>
    <row r="11" spans="1:10" x14ac:dyDescent="0.3">
      <c r="A11" s="5" t="s">
        <v>65</v>
      </c>
      <c r="B11" s="2"/>
      <c r="C11" s="2"/>
      <c r="D11" s="2"/>
      <c r="E11" s="2"/>
      <c r="F11" s="2"/>
      <c r="G11" s="2"/>
      <c r="H11" s="2"/>
      <c r="I11" s="2"/>
      <c r="J11" s="6">
        <v>39477.53</v>
      </c>
    </row>
    <row r="12" spans="1:10" x14ac:dyDescent="0.3">
      <c r="A12" s="5" t="s">
        <v>66</v>
      </c>
      <c r="B12" s="2"/>
      <c r="C12" s="2"/>
      <c r="D12" s="2"/>
      <c r="E12" s="2"/>
      <c r="F12" s="2"/>
      <c r="G12" s="2"/>
      <c r="H12" s="2"/>
      <c r="I12" s="2"/>
      <c r="J12" s="6">
        <v>12084.14</v>
      </c>
    </row>
    <row r="13" spans="1:10" x14ac:dyDescent="0.3">
      <c r="A13" s="5" t="s">
        <v>67</v>
      </c>
      <c r="B13" s="2"/>
      <c r="C13" s="2"/>
      <c r="D13" s="2"/>
      <c r="E13" s="2"/>
      <c r="F13" s="2"/>
      <c r="G13" s="2"/>
      <c r="H13" s="2"/>
      <c r="I13" s="2"/>
      <c r="J13" s="6">
        <v>41414.410000000003</v>
      </c>
    </row>
    <row r="14" spans="1:10" x14ac:dyDescent="0.3">
      <c r="A14" s="5" t="s">
        <v>68</v>
      </c>
      <c r="B14" s="2"/>
      <c r="C14" s="2"/>
      <c r="D14" s="2"/>
      <c r="E14" s="2"/>
      <c r="F14" s="2"/>
      <c r="G14" s="2"/>
      <c r="H14" s="2"/>
      <c r="I14" s="2"/>
      <c r="J14" s="6">
        <v>122120.28</v>
      </c>
    </row>
    <row r="15" spans="1:10" x14ac:dyDescent="0.3">
      <c r="A15" s="5" t="s">
        <v>69</v>
      </c>
      <c r="B15" s="2"/>
      <c r="C15" s="2"/>
      <c r="D15" s="2"/>
      <c r="E15" s="2"/>
      <c r="F15" s="2"/>
      <c r="G15" s="2"/>
      <c r="H15" s="2"/>
      <c r="I15" s="2"/>
      <c r="J15" s="6">
        <v>81489.789999999994</v>
      </c>
    </row>
    <row r="16" spans="1:10" x14ac:dyDescent="0.3">
      <c r="A16" s="5" t="s">
        <v>70</v>
      </c>
      <c r="B16" s="2"/>
      <c r="C16" s="2"/>
      <c r="D16" s="2"/>
      <c r="E16" s="2"/>
      <c r="F16" s="2"/>
      <c r="G16" s="2"/>
      <c r="H16" s="2"/>
      <c r="I16" s="2"/>
      <c r="J16" s="6">
        <v>118864.84</v>
      </c>
    </row>
    <row r="17" spans="1:10" x14ac:dyDescent="0.3">
      <c r="A17" s="5" t="s">
        <v>71</v>
      </c>
      <c r="B17" s="2"/>
      <c r="C17" s="2"/>
      <c r="D17" s="2"/>
      <c r="E17" s="2"/>
      <c r="F17" s="2"/>
      <c r="G17" s="2"/>
      <c r="H17" s="2"/>
      <c r="I17" s="2"/>
      <c r="J17" s="6">
        <v>20582.099999999999</v>
      </c>
    </row>
    <row r="18" spans="1:10" x14ac:dyDescent="0.3">
      <c r="A18" s="5" t="s">
        <v>72</v>
      </c>
      <c r="B18" s="2"/>
      <c r="C18" s="2"/>
      <c r="D18" s="2"/>
      <c r="E18" s="2"/>
      <c r="F18" s="2"/>
      <c r="G18" s="2"/>
      <c r="H18" s="2"/>
      <c r="I18" s="2"/>
      <c r="J18" s="6">
        <v>35555.93</v>
      </c>
    </row>
    <row r="19" spans="1:10" x14ac:dyDescent="0.3">
      <c r="A19" s="5" t="s">
        <v>73</v>
      </c>
      <c r="B19" s="2"/>
      <c r="C19" s="2"/>
      <c r="D19" s="2"/>
      <c r="E19" s="2"/>
      <c r="F19" s="2"/>
      <c r="G19" s="2"/>
      <c r="H19" s="2"/>
      <c r="I19" s="2"/>
      <c r="J19" s="6">
        <v>264007.69</v>
      </c>
    </row>
    <row r="20" spans="1:10" x14ac:dyDescent="0.3">
      <c r="A20" s="5" t="s">
        <v>74</v>
      </c>
      <c r="B20" s="2"/>
      <c r="C20" s="2"/>
      <c r="D20" s="2"/>
      <c r="E20" s="2"/>
      <c r="F20" s="2"/>
      <c r="G20" s="2"/>
      <c r="H20" s="2"/>
      <c r="I20" s="2"/>
      <c r="J20" s="6">
        <v>23681.71</v>
      </c>
    </row>
    <row r="21" spans="1:10" x14ac:dyDescent="0.3">
      <c r="A21" s="5" t="s">
        <v>75</v>
      </c>
      <c r="B21" s="2"/>
      <c r="C21" s="2"/>
      <c r="D21" s="2"/>
      <c r="E21" s="2"/>
      <c r="F21" s="2"/>
      <c r="G21" s="2"/>
      <c r="H21" s="2"/>
      <c r="I21" s="2"/>
      <c r="J21" s="6">
        <v>433693.82</v>
      </c>
    </row>
    <row r="22" spans="1:10" x14ac:dyDescent="0.3">
      <c r="A22" s="5" t="s">
        <v>76</v>
      </c>
      <c r="B22" s="2"/>
      <c r="C22" s="2"/>
      <c r="D22" s="2"/>
      <c r="E22" s="2"/>
      <c r="F22" s="2"/>
      <c r="G22" s="2"/>
      <c r="H22" s="2"/>
      <c r="I22" s="2"/>
      <c r="J22" s="6">
        <v>29591.26</v>
      </c>
    </row>
    <row r="23" spans="1:10" x14ac:dyDescent="0.3">
      <c r="A23" s="5" t="s">
        <v>77</v>
      </c>
      <c r="B23" s="2"/>
      <c r="C23" s="2"/>
      <c r="D23" s="2"/>
      <c r="E23" s="2"/>
      <c r="F23" s="2"/>
      <c r="G23" s="2"/>
      <c r="H23" s="2"/>
      <c r="I23" s="2"/>
      <c r="J23" s="6">
        <v>136122.68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AÑO 2023</vt:lpstr>
      <vt:lpstr>AÑO 2022</vt:lpstr>
      <vt:lpstr>AÑO 2021</vt:lpstr>
      <vt:lpstr>AÑO 2020</vt:lpstr>
      <vt:lpstr>AÑO 2019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Intervencion</dc:creator>
  <cp:lastModifiedBy>Impuestos</cp:lastModifiedBy>
  <dcterms:created xsi:type="dcterms:W3CDTF">2024-04-12T08:31:09Z</dcterms:created>
  <dcterms:modified xsi:type="dcterms:W3CDTF">2024-04-15T06:22:15Z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